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"/>
    </mc:Choice>
  </mc:AlternateContent>
  <bookViews>
    <workbookView xWindow="0" yWindow="0" windowWidth="10275" windowHeight="6915" tabRatio="900"/>
  </bookViews>
  <sheets>
    <sheet name="SEKTOR_USD" sheetId="1" r:id="rId1"/>
  </sheets>
  <calcPr calcId="152511"/>
</workbook>
</file>

<file path=xl/calcChain.xml><?xml version="1.0" encoding="utf-8"?>
<calcChain xmlns="http://schemas.openxmlformats.org/spreadsheetml/2006/main">
  <c r="M46" i="1" l="1"/>
  <c r="L46" i="1"/>
  <c r="I46" i="1"/>
  <c r="H46" i="1"/>
  <c r="M43" i="1"/>
  <c r="L43" i="1"/>
  <c r="I43" i="1"/>
  <c r="H43" i="1"/>
  <c r="D43" i="1"/>
  <c r="M42" i="1"/>
  <c r="L42" i="1"/>
  <c r="K42" i="1"/>
  <c r="J42" i="1"/>
  <c r="I42" i="1"/>
  <c r="H42" i="1"/>
  <c r="G42" i="1"/>
  <c r="F42" i="1"/>
  <c r="D42" i="1"/>
  <c r="C42" i="1"/>
  <c r="B42" i="1"/>
  <c r="M41" i="1"/>
  <c r="L41" i="1"/>
  <c r="I41" i="1"/>
  <c r="H41" i="1"/>
  <c r="D41" i="1"/>
  <c r="M40" i="1"/>
  <c r="L40" i="1"/>
  <c r="I40" i="1"/>
  <c r="H40" i="1"/>
  <c r="D40" i="1"/>
  <c r="M39" i="1"/>
  <c r="L39" i="1"/>
  <c r="I39" i="1"/>
  <c r="H39" i="1"/>
  <c r="D39" i="1"/>
  <c r="M38" i="1"/>
  <c r="L38" i="1"/>
  <c r="I38" i="1"/>
  <c r="H38" i="1"/>
  <c r="D38" i="1"/>
  <c r="M37" i="1"/>
  <c r="L37" i="1"/>
  <c r="I37" i="1"/>
  <c r="H37" i="1"/>
  <c r="D37" i="1"/>
  <c r="M36" i="1"/>
  <c r="L36" i="1"/>
  <c r="I36" i="1"/>
  <c r="H36" i="1"/>
  <c r="D36" i="1"/>
  <c r="M35" i="1"/>
  <c r="L35" i="1"/>
  <c r="I35" i="1"/>
  <c r="H35" i="1"/>
  <c r="D35" i="1"/>
  <c r="M34" i="1"/>
  <c r="L34" i="1"/>
  <c r="I34" i="1"/>
  <c r="H34" i="1"/>
  <c r="D34" i="1"/>
  <c r="M33" i="1"/>
  <c r="L33" i="1"/>
  <c r="I33" i="1"/>
  <c r="H33" i="1"/>
  <c r="D33" i="1"/>
  <c r="M32" i="1"/>
  <c r="L32" i="1"/>
  <c r="I32" i="1"/>
  <c r="H32" i="1"/>
  <c r="D32" i="1"/>
  <c r="M31" i="1"/>
  <c r="L31" i="1"/>
  <c r="I31" i="1"/>
  <c r="H31" i="1"/>
  <c r="D31" i="1"/>
  <c r="M30" i="1"/>
  <c r="L30" i="1"/>
  <c r="I30" i="1"/>
  <c r="H30" i="1"/>
  <c r="D30" i="1"/>
  <c r="M29" i="1"/>
  <c r="L29" i="1"/>
  <c r="K29" i="1"/>
  <c r="J29" i="1"/>
  <c r="I29" i="1"/>
  <c r="H29" i="1"/>
  <c r="G29" i="1"/>
  <c r="F29" i="1"/>
  <c r="D29" i="1"/>
  <c r="C29" i="1"/>
  <c r="B29" i="1"/>
  <c r="M28" i="1"/>
  <c r="L28" i="1"/>
  <c r="I28" i="1"/>
  <c r="H28" i="1"/>
  <c r="D28" i="1"/>
  <c r="K27" i="1"/>
  <c r="M27" i="1" s="1"/>
  <c r="J27" i="1"/>
  <c r="J22" i="1" s="1"/>
  <c r="G27" i="1"/>
  <c r="I27" i="1" s="1"/>
  <c r="F27" i="1"/>
  <c r="F22" i="1" s="1"/>
  <c r="C27" i="1"/>
  <c r="B27" i="1"/>
  <c r="B22" i="1" s="1"/>
  <c r="M26" i="1"/>
  <c r="L26" i="1"/>
  <c r="I26" i="1"/>
  <c r="H26" i="1"/>
  <c r="D26" i="1"/>
  <c r="M25" i="1"/>
  <c r="L25" i="1"/>
  <c r="I25" i="1"/>
  <c r="H25" i="1"/>
  <c r="D25" i="1"/>
  <c r="M24" i="1"/>
  <c r="L24" i="1"/>
  <c r="I24" i="1"/>
  <c r="H24" i="1"/>
  <c r="D24" i="1"/>
  <c r="M23" i="1"/>
  <c r="L23" i="1"/>
  <c r="K23" i="1"/>
  <c r="J23" i="1"/>
  <c r="I23" i="1"/>
  <c r="H23" i="1"/>
  <c r="G23" i="1"/>
  <c r="F23" i="1"/>
  <c r="D23" i="1"/>
  <c r="C23" i="1"/>
  <c r="B23" i="1"/>
  <c r="M21" i="1"/>
  <c r="L21" i="1"/>
  <c r="I21" i="1"/>
  <c r="H21" i="1"/>
  <c r="D21" i="1"/>
  <c r="K20" i="1"/>
  <c r="M20" i="1" s="1"/>
  <c r="J20" i="1"/>
  <c r="J8" i="1" s="1"/>
  <c r="J44" i="1" s="1"/>
  <c r="J45" i="1" s="1"/>
  <c r="G20" i="1"/>
  <c r="I20" i="1" s="1"/>
  <c r="F20" i="1"/>
  <c r="F8" i="1" s="1"/>
  <c r="C20" i="1"/>
  <c r="B20" i="1"/>
  <c r="B8" i="1" s="1"/>
  <c r="M19" i="1"/>
  <c r="L19" i="1"/>
  <c r="I19" i="1"/>
  <c r="H19" i="1"/>
  <c r="D19" i="1"/>
  <c r="M18" i="1"/>
  <c r="L18" i="1"/>
  <c r="K18" i="1"/>
  <c r="J18" i="1"/>
  <c r="I18" i="1"/>
  <c r="H18" i="1"/>
  <c r="G18" i="1"/>
  <c r="F18" i="1"/>
  <c r="D18" i="1"/>
  <c r="C18" i="1"/>
  <c r="B18" i="1"/>
  <c r="M17" i="1"/>
  <c r="L17" i="1"/>
  <c r="I17" i="1"/>
  <c r="H17" i="1"/>
  <c r="D17" i="1"/>
  <c r="M16" i="1"/>
  <c r="L16" i="1"/>
  <c r="I16" i="1"/>
  <c r="H16" i="1"/>
  <c r="D16" i="1"/>
  <c r="M15" i="1"/>
  <c r="L15" i="1"/>
  <c r="I15" i="1"/>
  <c r="H15" i="1"/>
  <c r="D15" i="1"/>
  <c r="M14" i="1"/>
  <c r="L14" i="1"/>
  <c r="I14" i="1"/>
  <c r="H14" i="1"/>
  <c r="D14" i="1"/>
  <c r="M13" i="1"/>
  <c r="L13" i="1"/>
  <c r="I13" i="1"/>
  <c r="H13" i="1"/>
  <c r="D13" i="1"/>
  <c r="M12" i="1"/>
  <c r="L12" i="1"/>
  <c r="I12" i="1"/>
  <c r="H12" i="1"/>
  <c r="D12" i="1"/>
  <c r="M11" i="1"/>
  <c r="L11" i="1"/>
  <c r="I11" i="1"/>
  <c r="H11" i="1"/>
  <c r="D11" i="1"/>
  <c r="M10" i="1"/>
  <c r="L10" i="1"/>
  <c r="I10" i="1"/>
  <c r="H10" i="1"/>
  <c r="D10" i="1"/>
  <c r="M9" i="1"/>
  <c r="L9" i="1"/>
  <c r="K9" i="1"/>
  <c r="J9" i="1"/>
  <c r="I9" i="1"/>
  <c r="H9" i="1"/>
  <c r="G9" i="1"/>
  <c r="F9" i="1"/>
  <c r="D9" i="1"/>
  <c r="C9" i="1"/>
  <c r="B9" i="1"/>
  <c r="C8" i="1"/>
  <c r="B44" i="1" l="1"/>
  <c r="D8" i="1"/>
  <c r="F44" i="1"/>
  <c r="F45" i="1" s="1"/>
  <c r="D20" i="1"/>
  <c r="H20" i="1"/>
  <c r="L20" i="1"/>
  <c r="D27" i="1"/>
  <c r="H27" i="1"/>
  <c r="L27" i="1"/>
  <c r="G8" i="1"/>
  <c r="K8" i="1"/>
  <c r="C22" i="1"/>
  <c r="G22" i="1"/>
  <c r="K22" i="1"/>
  <c r="D22" i="1" l="1"/>
  <c r="M8" i="1"/>
  <c r="L8" i="1"/>
  <c r="K44" i="1"/>
  <c r="H22" i="1"/>
  <c r="I22" i="1"/>
  <c r="M22" i="1"/>
  <c r="L22" i="1"/>
  <c r="H8" i="1"/>
  <c r="G44" i="1"/>
  <c r="I8" i="1"/>
  <c r="C44" i="1"/>
  <c r="I44" i="1" l="1"/>
  <c r="H44" i="1"/>
  <c r="G45" i="1"/>
  <c r="E44" i="1"/>
  <c r="E43" i="1"/>
  <c r="E40" i="1"/>
  <c r="E38" i="1"/>
  <c r="E36" i="1"/>
  <c r="E34" i="1"/>
  <c r="E32" i="1"/>
  <c r="E30" i="1"/>
  <c r="E26" i="1"/>
  <c r="E24" i="1"/>
  <c r="E19" i="1"/>
  <c r="E16" i="1"/>
  <c r="E14" i="1"/>
  <c r="E12" i="1"/>
  <c r="E10" i="1"/>
  <c r="E8" i="1"/>
  <c r="D44" i="1"/>
  <c r="E42" i="1"/>
  <c r="E41" i="1"/>
  <c r="E39" i="1"/>
  <c r="E37" i="1"/>
  <c r="E35" i="1"/>
  <c r="E33" i="1"/>
  <c r="E31" i="1"/>
  <c r="E29" i="1"/>
  <c r="E28" i="1"/>
  <c r="E25" i="1"/>
  <c r="E23" i="1"/>
  <c r="E21" i="1"/>
  <c r="E18" i="1"/>
  <c r="E17" i="1"/>
  <c r="E15" i="1"/>
  <c r="E13" i="1"/>
  <c r="E11" i="1"/>
  <c r="E9" i="1"/>
  <c r="E27" i="1"/>
  <c r="E20" i="1"/>
  <c r="M44" i="1"/>
  <c r="L44" i="1"/>
  <c r="K45" i="1"/>
  <c r="E22" i="1"/>
  <c r="I45" i="1" l="1"/>
  <c r="H45" i="1"/>
  <c r="M45" i="1"/>
  <c r="L45" i="1"/>
</calcChain>
</file>

<file path=xl/sharedStrings.xml><?xml version="1.0" encoding="utf-8"?>
<sst xmlns="http://schemas.openxmlformats.org/spreadsheetml/2006/main" count="55" uniqueCount="51">
  <si>
    <t>2016 - 2017</t>
  </si>
  <si>
    <t>2017 - 2018</t>
  </si>
  <si>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</si>
  <si>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</si>
  <si>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</si>
  <si>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</si>
  <si>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</si>
  <si>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</si>
  <si>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</si>
  <si>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</si>
  <si>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</si>
  <si>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</si>
  <si>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</si>
  <si>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</si>
  <si>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</si>
  <si>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</si>
  <si>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</si>
  <si>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</si>
  <si>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</si>
  <si>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</si>
  <si>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</si>
  <si>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</si>
  <si>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</si>
  <si>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</si>
  <si>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</si>
  <si>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</si>
  <si>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</si>
  <si>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</si>
  <si>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</si>
  <si>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</si>
  <si>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</si>
  <si>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</si>
  <si>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</si>
  <si>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</si>
  <si>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</si>
  <si>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</si>
  <si>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</si>
  <si>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</si>
  <si>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</si>
  <si>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</si>
  <si>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</si>
  <si>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Change    ('18/'17)</t>
  </si>
  <si>
    <t>SECTORAL EXPORT FIGURES - 1000 $</t>
  </si>
  <si>
    <t>LAST 12 MONTHS</t>
  </si>
  <si>
    <t xml:space="preserve"> Share(18)  (%)</t>
  </si>
  <si>
    <t>For the last 12 months; first 11 eleven months' figures are from TUİK and last month's figures are taken from TİM data</t>
  </si>
  <si>
    <t>T O T A L (TİM+TUİK (Turkey Statistical Institute)*)</t>
  </si>
  <si>
    <t>1 - 31 MAY</t>
  </si>
  <si>
    <t>1 - 31 MAY EXPORT FIGURES</t>
  </si>
  <si>
    <t>1st JANUARY  -  31th MAY</t>
  </si>
  <si>
    <t>For January-May period, TUİK figures was used for the first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</si>
</sst>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Y_T_L_-;\-* #,##0.00\ _Y_T_L_-;_-* &quot;-&quot;??\ _Y_T_L_-;_-@_-"/>
    <numFmt numFmtId="165" formatCode="0.0"/>
    <numFmt numFmtId="166" formatCode="#,##0.0"/>
  </numFmts>
  <fonts count="51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name val="Arial"/>
      <family val="2"/>
      <charset val="162"/>
    </font>
    <font>
      <sz val="11"/>
      <color rgb="FF1F497D"/>
      <name val="Calibri"/>
      <family val="2"/>
      <charset val="162"/>
    </font>
    <font>
      <b/>
      <sz val="11"/>
      <color rgb="FF000000"/>
      <name val="Calibri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44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0" fontId="21" fillId="0" borderId="9" xfId="1" applyFont="1" applyFill="1" applyBorder="1"/>
    <xf numFmtId="165" fontId="21" fillId="0" borderId="9" xfId="1" applyNumberFormat="1" applyFont="1" applyFill="1" applyBorder="1" applyAlignment="1">
      <alignment horizontal="center"/>
    </xf>
    <xf numFmtId="0" fontId="17" fillId="0" borderId="9" xfId="1" applyFont="1" applyFill="1" applyBorder="1"/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0" fontId="17" fillId="0" borderId="9" xfId="0" applyFont="1" applyFill="1" applyBorder="1"/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0" fontId="29" fillId="0" borderId="9" xfId="1" applyFont="1" applyFill="1" applyBorder="1"/>
    <xf numFmtId="0" fontId="30" fillId="0" borderId="0" xfId="1" applyFont="1" applyFill="1" applyBorder="1"/>
    <xf numFmtId="165" fontId="21" fillId="23" borderId="9" xfId="1" applyNumberFormat="1" applyFont="1" applyFill="1" applyBorder="1" applyAlignment="1">
      <alignment horizontal="center"/>
    </xf>
    <xf numFmtId="0" fontId="23" fillId="23" borderId="9" xfId="1" applyFont="1" applyFill="1" applyBorder="1"/>
    <xf numFmtId="3" fontId="21" fillId="23" borderId="9" xfId="1" applyNumberFormat="1" applyFont="1" applyFill="1" applyBorder="1" applyAlignment="1">
      <alignment horizontal="center"/>
    </xf>
    <xf numFmtId="0" fontId="21" fillId="23" borderId="9" xfId="1" applyFont="1" applyFill="1" applyBorder="1"/>
    <xf numFmtId="0" fontId="22" fillId="23" borderId="9" xfId="1" applyFont="1" applyFill="1" applyBorder="1"/>
    <xf numFmtId="3" fontId="25" fillId="23" borderId="9" xfId="1" applyNumberFormat="1" applyFont="1" applyFill="1" applyBorder="1" applyAlignment="1">
      <alignment horizontal="center"/>
    </xf>
    <xf numFmtId="165" fontId="25" fillId="23" borderId="9" xfId="1" applyNumberFormat="1" applyFont="1" applyFill="1" applyBorder="1" applyAlignment="1">
      <alignment horizontal="center"/>
    </xf>
    <xf numFmtId="3" fontId="27" fillId="23" borderId="9" xfId="1" applyNumberFormat="1" applyFont="1" applyFill="1" applyBorder="1" applyAlignment="1">
      <alignment horizontal="center"/>
    </xf>
    <xf numFmtId="166" fontId="27" fillId="23" borderId="9" xfId="1" applyNumberFormat="1" applyFont="1" applyFill="1" applyBorder="1" applyAlignment="1">
      <alignment horizontal="center"/>
    </xf>
    <xf numFmtId="0" fontId="18" fillId="0" borderId="0" xfId="1" applyFont="1" applyFill="1" applyBorder="1" applyAlignment="1"/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165" fontId="21" fillId="40" borderId="9" xfId="1" applyNumberFormat="1" applyFont="1" applyFill="1" applyBorder="1" applyAlignment="1">
      <alignment horizontal="center"/>
    </xf>
    <xf numFmtId="0" fontId="17" fillId="41" borderId="9" xfId="1" applyFont="1" applyFill="1" applyBorder="1"/>
    <xf numFmtId="0" fontId="17" fillId="0" borderId="0" xfId="1" applyFont="1" applyFill="1" applyBorder="1" applyAlignment="1">
      <alignment wrapText="1"/>
    </xf>
    <xf numFmtId="3" fontId="29" fillId="23" borderId="9" xfId="1" applyNumberFormat="1" applyFont="1" applyFill="1" applyBorder="1" applyAlignment="1">
      <alignment horizontal="center"/>
    </xf>
    <xf numFmtId="165" fontId="29" fillId="23" borderId="9" xfId="1" applyNumberFormat="1" applyFont="1" applyFill="1" applyBorder="1" applyAlignment="1">
      <alignment horizontal="center"/>
    </xf>
    <xf numFmtId="3" fontId="48" fillId="23" borderId="9" xfId="1" applyNumberFormat="1" applyFont="1" applyFill="1" applyBorder="1" applyAlignment="1">
      <alignment horizontal="center"/>
    </xf>
    <xf numFmtId="165" fontId="48" fillId="40" borderId="9" xfId="1" applyNumberFormat="1" applyFont="1" applyFill="1" applyBorder="1" applyAlignment="1">
      <alignment horizontal="center"/>
    </xf>
    <xf numFmtId="165" fontId="48" fillId="23" borderId="9" xfId="1" applyNumberFormat="1" applyFont="1" applyFill="1" applyBorder="1" applyAlignment="1">
      <alignment horizont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70" zoomScaleNormal="7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A52" sqref="A52"/>
    </sheetView>
  </sheetViews>
  <sheetFormatPr defaultColWidth="9.140625" defaultRowHeight="12.75" x14ac:dyDescent="0.2"/>
  <cols>
    <col min="1" max="1" width="74.42578125" style="1" customWidth="1"/>
    <col min="2" max="2" width="17.85546875" style="1" customWidth="1"/>
    <col min="3" max="3" width="17" style="1" bestFit="1" customWidth="1"/>
    <col min="4" max="4" width="10.5703125" style="1" bestFit="1" customWidth="1"/>
    <col min="5" max="5" width="13.5703125" style="1" bestFit="1" customWidth="1"/>
    <col min="6" max="7" width="18.85546875" style="1" bestFit="1" customWidth="1"/>
    <col min="8" max="8" width="10.28515625" style="1" bestFit="1" customWidth="1"/>
    <col min="9" max="9" width="13.5703125" style="1" bestFit="1" customWidth="1"/>
    <col min="10" max="11" width="18.7109375" style="1" bestFit="1" customWidth="1"/>
    <col min="12" max="13" width="9.42578125" style="1" bestFit="1" customWidth="1"/>
    <col min="14" max="16384" width="9.140625" style="1"/>
  </cols>
  <sheetData>
    <row r="1" spans="1:13" ht="26.25" x14ac:dyDescent="0.4">
      <c r="B1" s="43" t="s">
        <v>48</v>
      </c>
      <c r="C1" s="43"/>
      <c r="D1" s="43"/>
      <c r="E1" s="43"/>
      <c r="F1" s="43"/>
      <c r="G1" s="43"/>
      <c r="H1" s="43"/>
      <c r="I1" s="43"/>
      <c r="J1" s="43"/>
      <c r="K1" s="28"/>
      <c r="L1" s="28"/>
      <c r="M1" s="28"/>
    </row>
    <row r="2" spans="1:13" x14ac:dyDescent="0.2">
      <c r="D2" s="2"/>
    </row>
    <row r="3" spans="1:13" x14ac:dyDescent="0.2">
      <c r="D3" s="2"/>
    </row>
    <row r="4" spans="1:13" x14ac:dyDescent="0.2">
      <c r="B4" s="2"/>
      <c r="C4" s="2"/>
      <c r="D4" s="2"/>
      <c r="E4" s="2"/>
      <c r="F4" s="2"/>
      <c r="G4" s="2"/>
      <c r="H4" s="2"/>
      <c r="I4" s="2"/>
    </row>
    <row r="5" spans="1:13" ht="26.25" x14ac:dyDescent="0.2">
      <c r="A5" s="40" t="s">
        <v>42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</row>
    <row r="6" spans="1:13" ht="18" x14ac:dyDescent="0.2">
      <c r="A6" s="3"/>
      <c r="B6" s="39" t="s">
        <v>47</v>
      </c>
      <c r="C6" s="39"/>
      <c r="D6" s="39"/>
      <c r="E6" s="39"/>
      <c r="F6" s="39" t="s">
        <v>49</v>
      </c>
      <c r="G6" s="39"/>
      <c r="H6" s="39"/>
      <c r="I6" s="39"/>
      <c r="J6" s="39" t="s">
        <v>43</v>
      </c>
      <c r="K6" s="39"/>
      <c r="L6" s="39"/>
      <c r="M6" s="39"/>
    </row>
    <row r="7" spans="1:13" ht="45" x14ac:dyDescent="0.25">
      <c r="A7" s="4" t="s">
        <v>29</v>
      </c>
      <c r="B7" s="5">
        <v>2017</v>
      </c>
      <c r="C7" s="6">
        <v>2018</v>
      </c>
      <c r="D7" s="7" t="s">
        <v>41</v>
      </c>
      <c r="E7" s="7" t="s">
        <v>44</v>
      </c>
      <c r="F7" s="5">
        <v>2017</v>
      </c>
      <c r="G7" s="6">
        <v>2018</v>
      </c>
      <c r="H7" s="7" t="s">
        <v>41</v>
      </c>
      <c r="I7" s="7" t="s">
        <v>44</v>
      </c>
      <c r="J7" s="5" t="s">
        <v>0</v>
      </c>
      <c r="K7" s="5" t="s">
        <v>1</v>
      </c>
      <c r="L7" s="7" t="s">
        <v>41</v>
      </c>
      <c r="M7" s="7" t="s">
        <v>44</v>
      </c>
    </row>
    <row r="8" spans="1:13" ht="16.5" x14ac:dyDescent="0.25">
      <c r="A8" s="20" t="s">
        <v>30</v>
      </c>
      <c r="B8" s="21">
        <f>B9+B18+B20</f>
        <v>1675476.36986</v>
      </c>
      <c r="C8" s="21">
        <f>C9+C18+C20</f>
        <v>1902714.0341100001</v>
      </c>
      <c r="D8" s="19">
        <f t="shared" ref="D8:D44" si="0">(C8-B8)/B8*100</f>
        <v>13.56257052249491</v>
      </c>
      <c r="E8" s="19">
        <f>C8/C$44*100</f>
        <v>13.63369483602272</v>
      </c>
      <c r="F8" s="21">
        <f>F9+F18+F20</f>
        <v>8465309.778549999</v>
      </c>
      <c r="G8" s="21">
        <f>G9+G18+G20</f>
        <v>9415389.3098000009</v>
      </c>
      <c r="H8" s="19">
        <f t="shared" ref="H8:H46" si="1">(G8-F8)/F8*100</f>
        <v>11.2232104447894</v>
      </c>
      <c r="I8" s="19">
        <f>G8/G$46*100</f>
        <v>13.648412719208252</v>
      </c>
      <c r="J8" s="21">
        <f>J9+J18+J20</f>
        <v>20525085.174389996</v>
      </c>
      <c r="K8" s="21">
        <f>K9+K18+K20</f>
        <v>22170791.700510003</v>
      </c>
      <c r="L8" s="19">
        <f t="shared" ref="L8:L46" si="2">(K8-J8)/J8*100</f>
        <v>8.0180253194438578</v>
      </c>
      <c r="M8" s="19">
        <f>K8/K$46*100</f>
        <v>13.708511709454937</v>
      </c>
    </row>
    <row r="9" spans="1:13" ht="15.75" x14ac:dyDescent="0.25">
      <c r="A9" s="9" t="s">
        <v>31</v>
      </c>
      <c r="B9" s="21">
        <f>B10+B11+B12+B13+B14+B15+B16+B17</f>
        <v>1120625.6611599999</v>
      </c>
      <c r="C9" s="21">
        <f>C10+C11+C12+C13+C14+C15+C16+C17</f>
        <v>1260920.4425900001</v>
      </c>
      <c r="D9" s="19">
        <f t="shared" si="0"/>
        <v>12.519326148999305</v>
      </c>
      <c r="E9" s="19">
        <f t="shared" ref="E9:E44" si="3">C9/C$44*100</f>
        <v>9.0349911855335154</v>
      </c>
      <c r="F9" s="21">
        <f>F10+F11+F12+F13+F14+F15+F16+F17</f>
        <v>5818479.0729799988</v>
      </c>
      <c r="G9" s="21">
        <f>G10+G11+G12+G13+G14+G15+G16+G17</f>
        <v>6305926.0008200007</v>
      </c>
      <c r="H9" s="19">
        <f t="shared" si="1"/>
        <v>8.3775660568003136</v>
      </c>
      <c r="I9" s="19">
        <f t="shared" ref="I9:I46" si="4">G9/G$46*100</f>
        <v>9.1409794968749853</v>
      </c>
      <c r="J9" s="21">
        <f>J10+J11+J12+J13+J14+J15+J16+J17</f>
        <v>14304020.999099998</v>
      </c>
      <c r="K9" s="21">
        <f>K10+K11+K12+K13+K14+K15+K16+K17</f>
        <v>15003055.81789</v>
      </c>
      <c r="L9" s="19">
        <f t="shared" si="2"/>
        <v>4.8869812120241205</v>
      </c>
      <c r="M9" s="19">
        <f t="shared" ref="M9:M46" si="5">K9/K$46*100</f>
        <v>9.2766000030761191</v>
      </c>
    </row>
    <row r="10" spans="1:13" ht="14.25" x14ac:dyDescent="0.2">
      <c r="A10" s="11" t="s">
        <v>7</v>
      </c>
      <c r="B10" s="12">
        <v>528447.99014000001</v>
      </c>
      <c r="C10" s="12">
        <v>560017.86328000005</v>
      </c>
      <c r="D10" s="13">
        <f t="shared" si="0"/>
        <v>5.9740738405753673</v>
      </c>
      <c r="E10" s="13">
        <f t="shared" si="3"/>
        <v>4.012748376164871</v>
      </c>
      <c r="F10" s="12">
        <v>2753828.4199199998</v>
      </c>
      <c r="G10" s="12">
        <v>2776860.4149500001</v>
      </c>
      <c r="H10" s="13">
        <f t="shared" si="1"/>
        <v>0.83636274734463778</v>
      </c>
      <c r="I10" s="13">
        <f t="shared" si="4"/>
        <v>4.0252968581364525</v>
      </c>
      <c r="J10" s="12">
        <v>6476039.75557</v>
      </c>
      <c r="K10" s="12">
        <v>6392289.3834800003</v>
      </c>
      <c r="L10" s="13">
        <f t="shared" si="2"/>
        <v>-1.2932343724104931</v>
      </c>
      <c r="M10" s="13">
        <f t="shared" si="5"/>
        <v>3.9524422513808699</v>
      </c>
    </row>
    <row r="11" spans="1:13" ht="14.25" x14ac:dyDescent="0.2">
      <c r="A11" s="11" t="s">
        <v>6</v>
      </c>
      <c r="B11" s="12">
        <v>128812.80855</v>
      </c>
      <c r="C11" s="12">
        <v>213588.63487000001</v>
      </c>
      <c r="D11" s="13">
        <f t="shared" si="0"/>
        <v>65.813196121015721</v>
      </c>
      <c r="E11" s="13">
        <f t="shared" si="3"/>
        <v>1.5304466231166254</v>
      </c>
      <c r="F11" s="12">
        <v>763814.79461999994</v>
      </c>
      <c r="G11" s="12">
        <v>1008040.7299</v>
      </c>
      <c r="H11" s="13">
        <f t="shared" si="1"/>
        <v>31.974496566475018</v>
      </c>
      <c r="I11" s="13">
        <f t="shared" si="4"/>
        <v>1.4612413217079578</v>
      </c>
      <c r="J11" s="12">
        <v>2021917.6143700001</v>
      </c>
      <c r="K11" s="12">
        <v>2475056.64359</v>
      </c>
      <c r="L11" s="13">
        <f t="shared" si="2"/>
        <v>22.411349799788525</v>
      </c>
      <c r="M11" s="13">
        <f t="shared" si="5"/>
        <v>1.5303622639437482</v>
      </c>
    </row>
    <row r="12" spans="1:13" ht="14.25" x14ac:dyDescent="0.2">
      <c r="A12" s="11" t="s">
        <v>4</v>
      </c>
      <c r="B12" s="12">
        <v>113793.92883999999</v>
      </c>
      <c r="C12" s="12">
        <v>137634.71556000001</v>
      </c>
      <c r="D12" s="13">
        <f t="shared" si="0"/>
        <v>20.950842424573782</v>
      </c>
      <c r="E12" s="13">
        <f t="shared" si="3"/>
        <v>0.98620690085231433</v>
      </c>
      <c r="F12" s="12">
        <v>543847.00971000001</v>
      </c>
      <c r="G12" s="12">
        <v>645233.06984999997</v>
      </c>
      <c r="H12" s="13">
        <f t="shared" si="1"/>
        <v>18.642386246467161</v>
      </c>
      <c r="I12" s="13">
        <f t="shared" si="4"/>
        <v>0.93532056377407402</v>
      </c>
      <c r="J12" s="12">
        <v>1360037.38695</v>
      </c>
      <c r="K12" s="12">
        <v>1517403.81116</v>
      </c>
      <c r="L12" s="13">
        <f t="shared" si="2"/>
        <v>11.570742519285277</v>
      </c>
      <c r="M12" s="13">
        <f t="shared" si="5"/>
        <v>0.93823207552754684</v>
      </c>
    </row>
    <row r="13" spans="1:13" ht="14.25" x14ac:dyDescent="0.2">
      <c r="A13" s="11" t="s">
        <v>5</v>
      </c>
      <c r="B13" s="12">
        <v>96648.830149999994</v>
      </c>
      <c r="C13" s="12">
        <v>99136.448550000001</v>
      </c>
      <c r="D13" s="13">
        <f t="shared" si="0"/>
        <v>2.5738732648281379</v>
      </c>
      <c r="E13" s="13">
        <f t="shared" si="3"/>
        <v>0.71035166736970012</v>
      </c>
      <c r="F13" s="12">
        <v>494857.00656000001</v>
      </c>
      <c r="G13" s="12">
        <v>533687.70892</v>
      </c>
      <c r="H13" s="13">
        <f t="shared" si="1"/>
        <v>7.8468531000362596</v>
      </c>
      <c r="I13" s="13">
        <f t="shared" si="4"/>
        <v>0.77362601532868147</v>
      </c>
      <c r="J13" s="12">
        <v>1295363.44478</v>
      </c>
      <c r="K13" s="12">
        <v>1318939.64824</v>
      </c>
      <c r="L13" s="13">
        <f t="shared" si="2"/>
        <v>1.8200454517229403</v>
      </c>
      <c r="M13" s="13">
        <f t="shared" si="5"/>
        <v>0.81551889784551523</v>
      </c>
    </row>
    <row r="14" spans="1:13" ht="14.25" x14ac:dyDescent="0.2">
      <c r="A14" s="11" t="s">
        <v>2</v>
      </c>
      <c r="B14" s="12">
        <v>122369.90646</v>
      </c>
      <c r="C14" s="12">
        <v>142116.51186999999</v>
      </c>
      <c r="D14" s="13">
        <f t="shared" si="0"/>
        <v>16.136814990910135</v>
      </c>
      <c r="E14" s="13">
        <f t="shared" si="3"/>
        <v>1.0183207351502432</v>
      </c>
      <c r="F14" s="12">
        <v>731290.99997999996</v>
      </c>
      <c r="G14" s="12">
        <v>702521.79543000006</v>
      </c>
      <c r="H14" s="13">
        <f t="shared" si="1"/>
        <v>-3.9340296203271632</v>
      </c>
      <c r="I14" s="13">
        <f t="shared" si="4"/>
        <v>1.0183654751575539</v>
      </c>
      <c r="J14" s="12">
        <v>1945936.8771200001</v>
      </c>
      <c r="K14" s="12">
        <v>1834249.2822400001</v>
      </c>
      <c r="L14" s="13">
        <f t="shared" si="2"/>
        <v>-5.7395281518739907</v>
      </c>
      <c r="M14" s="13">
        <f t="shared" si="5"/>
        <v>1.1341420777079396</v>
      </c>
    </row>
    <row r="15" spans="1:13" ht="14.25" x14ac:dyDescent="0.2">
      <c r="A15" s="11" t="s">
        <v>3</v>
      </c>
      <c r="B15" s="12">
        <v>25553.172859999999</v>
      </c>
      <c r="C15" s="12">
        <v>27552.43924</v>
      </c>
      <c r="D15" s="13">
        <f t="shared" si="0"/>
        <v>7.823945742290106</v>
      </c>
      <c r="E15" s="13">
        <f t="shared" si="3"/>
        <v>0.19742406996116216</v>
      </c>
      <c r="F15" s="12">
        <v>138875.6219</v>
      </c>
      <c r="G15" s="12">
        <v>225107.08444000001</v>
      </c>
      <c r="H15" s="13">
        <f t="shared" si="1"/>
        <v>62.092584256502981</v>
      </c>
      <c r="I15" s="13">
        <f t="shared" si="4"/>
        <v>0.32631198704199349</v>
      </c>
      <c r="J15" s="12">
        <v>255222.02828999999</v>
      </c>
      <c r="K15" s="12">
        <v>409148.92187000002</v>
      </c>
      <c r="L15" s="13">
        <f t="shared" si="2"/>
        <v>60.310974962199658</v>
      </c>
      <c r="M15" s="13">
        <f t="shared" si="5"/>
        <v>0.25298252142420052</v>
      </c>
    </row>
    <row r="16" spans="1:13" ht="14.25" x14ac:dyDescent="0.2">
      <c r="A16" s="11" t="s">
        <v>8</v>
      </c>
      <c r="B16" s="12">
        <v>98506.515249999997</v>
      </c>
      <c r="C16" s="12">
        <v>74093.503719999993</v>
      </c>
      <c r="D16" s="13">
        <f t="shared" si="0"/>
        <v>-24.783144006304706</v>
      </c>
      <c r="E16" s="13">
        <f t="shared" si="3"/>
        <v>0.53090911242618921</v>
      </c>
      <c r="F16" s="12">
        <v>344784.87335000001</v>
      </c>
      <c r="G16" s="12">
        <v>354177.13789000001</v>
      </c>
      <c r="H16" s="13">
        <f t="shared" si="1"/>
        <v>2.724094142745547</v>
      </c>
      <c r="I16" s="13">
        <f t="shared" si="4"/>
        <v>0.5134100773293816</v>
      </c>
      <c r="J16" s="12">
        <v>870071.18802</v>
      </c>
      <c r="K16" s="12">
        <v>958057.61976000003</v>
      </c>
      <c r="L16" s="13">
        <f t="shared" si="2"/>
        <v>10.112555495628882</v>
      </c>
      <c r="M16" s="13">
        <f t="shared" si="5"/>
        <v>0.59238047410415073</v>
      </c>
    </row>
    <row r="17" spans="1:13" ht="14.25" x14ac:dyDescent="0.2">
      <c r="A17" s="11" t="s">
        <v>9</v>
      </c>
      <c r="B17" s="12">
        <v>6492.5089099999996</v>
      </c>
      <c r="C17" s="12">
        <v>6780.3254999999999</v>
      </c>
      <c r="D17" s="13">
        <f t="shared" si="0"/>
        <v>4.4330565269875066</v>
      </c>
      <c r="E17" s="13">
        <f t="shared" si="3"/>
        <v>4.8583700492408809E-2</v>
      </c>
      <c r="F17" s="12">
        <v>47180.346940000003</v>
      </c>
      <c r="G17" s="12">
        <v>60298.059439999997</v>
      </c>
      <c r="H17" s="13">
        <f t="shared" si="1"/>
        <v>27.803340481327954</v>
      </c>
      <c r="I17" s="13">
        <f t="shared" si="4"/>
        <v>8.7407198398889413E-2</v>
      </c>
      <c r="J17" s="12">
        <v>79432.703999999998</v>
      </c>
      <c r="K17" s="12">
        <v>97910.507549999995</v>
      </c>
      <c r="L17" s="13">
        <f t="shared" si="2"/>
        <v>23.262211431200932</v>
      </c>
      <c r="M17" s="13">
        <f t="shared" si="5"/>
        <v>6.0539441142148105E-2</v>
      </c>
    </row>
    <row r="18" spans="1:13" ht="15.75" x14ac:dyDescent="0.25">
      <c r="A18" s="9" t="s">
        <v>32</v>
      </c>
      <c r="B18" s="21">
        <f>B19</f>
        <v>172427.39358999999</v>
      </c>
      <c r="C18" s="21">
        <f>C19</f>
        <v>212154.32334999999</v>
      </c>
      <c r="D18" s="19">
        <f t="shared" si="0"/>
        <v>23.039801816214418</v>
      </c>
      <c r="E18" s="19">
        <f t="shared" si="3"/>
        <v>1.5201692166262597</v>
      </c>
      <c r="F18" s="21">
        <f>F19</f>
        <v>862642.99517000001</v>
      </c>
      <c r="G18" s="21">
        <f>G19</f>
        <v>1041494.90603</v>
      </c>
      <c r="H18" s="19">
        <f t="shared" si="1"/>
        <v>20.733016075178796</v>
      </c>
      <c r="I18" s="19">
        <f t="shared" si="4"/>
        <v>1.5097360135342508</v>
      </c>
      <c r="J18" s="21">
        <f>J19</f>
        <v>2027009.98181</v>
      </c>
      <c r="K18" s="21">
        <f>K19</f>
        <v>2439138.63582</v>
      </c>
      <c r="L18" s="19">
        <f t="shared" si="2"/>
        <v>20.331851234496312</v>
      </c>
      <c r="M18" s="19">
        <f t="shared" si="5"/>
        <v>1.5081536555752877</v>
      </c>
    </row>
    <row r="19" spans="1:13" ht="14.25" x14ac:dyDescent="0.2">
      <c r="A19" s="11" t="s">
        <v>10</v>
      </c>
      <c r="B19" s="12">
        <v>172427.39358999999</v>
      </c>
      <c r="C19" s="12">
        <v>212154.32334999999</v>
      </c>
      <c r="D19" s="13">
        <f t="shared" si="0"/>
        <v>23.039801816214418</v>
      </c>
      <c r="E19" s="13">
        <f t="shared" si="3"/>
        <v>1.5201692166262597</v>
      </c>
      <c r="F19" s="12">
        <v>862642.99517000001</v>
      </c>
      <c r="G19" s="12">
        <v>1041494.90603</v>
      </c>
      <c r="H19" s="13">
        <f t="shared" si="1"/>
        <v>20.733016075178796</v>
      </c>
      <c r="I19" s="13">
        <f t="shared" si="4"/>
        <v>1.5097360135342508</v>
      </c>
      <c r="J19" s="12">
        <v>2027009.98181</v>
      </c>
      <c r="K19" s="12">
        <v>2439138.63582</v>
      </c>
      <c r="L19" s="13">
        <f t="shared" si="2"/>
        <v>20.331851234496312</v>
      </c>
      <c r="M19" s="13">
        <f t="shared" si="5"/>
        <v>1.5081536555752877</v>
      </c>
    </row>
    <row r="20" spans="1:13" ht="15.75" x14ac:dyDescent="0.25">
      <c r="A20" s="9" t="s">
        <v>33</v>
      </c>
      <c r="B20" s="21">
        <f>B21</f>
        <v>382423.31511000003</v>
      </c>
      <c r="C20" s="21">
        <f>C21</f>
        <v>429639.26817</v>
      </c>
      <c r="D20" s="10">
        <f t="shared" si="0"/>
        <v>12.346515286710174</v>
      </c>
      <c r="E20" s="10">
        <f t="shared" si="3"/>
        <v>3.078534433862945</v>
      </c>
      <c r="F20" s="21">
        <f>F21</f>
        <v>1784187.7104</v>
      </c>
      <c r="G20" s="21">
        <f>G21</f>
        <v>2067968.40295</v>
      </c>
      <c r="H20" s="10">
        <f t="shared" si="1"/>
        <v>15.90531595391265</v>
      </c>
      <c r="I20" s="10">
        <f t="shared" si="4"/>
        <v>2.9976972087990159</v>
      </c>
      <c r="J20" s="21">
        <f>J21</f>
        <v>4194054.1934799999</v>
      </c>
      <c r="K20" s="21">
        <f>K21</f>
        <v>4728597.2467999998</v>
      </c>
      <c r="L20" s="10">
        <f t="shared" si="2"/>
        <v>12.745258612799779</v>
      </c>
      <c r="M20" s="10">
        <f t="shared" si="5"/>
        <v>2.9237580508035288</v>
      </c>
    </row>
    <row r="21" spans="1:13" ht="14.25" x14ac:dyDescent="0.2">
      <c r="A21" s="11" t="s">
        <v>11</v>
      </c>
      <c r="B21" s="12">
        <v>382423.31511000003</v>
      </c>
      <c r="C21" s="12">
        <v>429639.26817</v>
      </c>
      <c r="D21" s="13">
        <f t="shared" si="0"/>
        <v>12.346515286710174</v>
      </c>
      <c r="E21" s="13">
        <f t="shared" si="3"/>
        <v>3.078534433862945</v>
      </c>
      <c r="F21" s="12">
        <v>1784187.7104</v>
      </c>
      <c r="G21" s="12">
        <v>2067968.40295</v>
      </c>
      <c r="H21" s="13">
        <f t="shared" si="1"/>
        <v>15.90531595391265</v>
      </c>
      <c r="I21" s="13">
        <f t="shared" si="4"/>
        <v>2.9976972087990159</v>
      </c>
      <c r="J21" s="12">
        <v>4194054.1934799999</v>
      </c>
      <c r="K21" s="12">
        <v>4728597.2467999998</v>
      </c>
      <c r="L21" s="13">
        <f t="shared" si="2"/>
        <v>12.745258612799779</v>
      </c>
      <c r="M21" s="13">
        <f t="shared" si="5"/>
        <v>2.9237580508035288</v>
      </c>
    </row>
    <row r="22" spans="1:13" ht="16.5" x14ac:dyDescent="0.25">
      <c r="A22" s="20" t="s">
        <v>34</v>
      </c>
      <c r="B22" s="21">
        <f>B23+B27+B29</f>
        <v>10317385.8938</v>
      </c>
      <c r="C22" s="21">
        <f>C23+C27+C29</f>
        <v>11622292.857199999</v>
      </c>
      <c r="D22" s="19">
        <f t="shared" si="0"/>
        <v>12.647651031296148</v>
      </c>
      <c r="E22" s="19">
        <f t="shared" si="3"/>
        <v>83.278302082881865</v>
      </c>
      <c r="F22" s="21">
        <f>F23+F27+F29</f>
        <v>49101786.595380008</v>
      </c>
      <c r="G22" s="21">
        <f>G23+G27+G29</f>
        <v>56296632.702989995</v>
      </c>
      <c r="H22" s="19">
        <f t="shared" si="1"/>
        <v>14.652921220359325</v>
      </c>
      <c r="I22" s="19">
        <f t="shared" si="4"/>
        <v>81.606787839599718</v>
      </c>
      <c r="J22" s="21">
        <f>J23+J27+J29</f>
        <v>112728351.32827002</v>
      </c>
      <c r="K22" s="21">
        <f>K23+K27+K29</f>
        <v>128491446.34696001</v>
      </c>
      <c r="L22" s="19">
        <f t="shared" si="2"/>
        <v>13.983256947302591</v>
      </c>
      <c r="M22" s="19">
        <f t="shared" si="5"/>
        <v>79.448064850637849</v>
      </c>
    </row>
    <row r="23" spans="1:13" ht="15.75" x14ac:dyDescent="0.25">
      <c r="A23" s="9" t="s">
        <v>35</v>
      </c>
      <c r="B23" s="21">
        <f>B24+B25+B26</f>
        <v>984985.34247000003</v>
      </c>
      <c r="C23" s="21">
        <f>C24+C25+C26</f>
        <v>1091418.5933900001</v>
      </c>
      <c r="D23" s="19">
        <f>(C23-B23)/B23*100</f>
        <v>10.805566979616419</v>
      </c>
      <c r="E23" s="19">
        <f t="shared" si="3"/>
        <v>7.8204437313674502</v>
      </c>
      <c r="F23" s="21">
        <f>F24+F25+F26</f>
        <v>4798177.7918300005</v>
      </c>
      <c r="G23" s="21">
        <f>G24+G25+G26</f>
        <v>5321553.4758700002</v>
      </c>
      <c r="H23" s="19">
        <f t="shared" si="1"/>
        <v>10.907800976678418</v>
      </c>
      <c r="I23" s="19">
        <f t="shared" si="4"/>
        <v>7.7140472641331286</v>
      </c>
      <c r="J23" s="21">
        <f>J24+J25+J26</f>
        <v>11312807.660290001</v>
      </c>
      <c r="K23" s="21">
        <f>K24+K25+K26</f>
        <v>12309481.460960001</v>
      </c>
      <c r="L23" s="19">
        <f t="shared" si="2"/>
        <v>8.8101365337316295</v>
      </c>
      <c r="M23" s="19">
        <f t="shared" si="5"/>
        <v>7.6111251697433495</v>
      </c>
    </row>
    <row r="24" spans="1:13" ht="14.25" x14ac:dyDescent="0.2">
      <c r="A24" s="11" t="s">
        <v>12</v>
      </c>
      <c r="B24" s="12">
        <v>671398.49175000004</v>
      </c>
      <c r="C24" s="12">
        <v>748950.89401000005</v>
      </c>
      <c r="D24" s="13">
        <f t="shared" si="0"/>
        <v>11.550875257086098</v>
      </c>
      <c r="E24" s="13">
        <f t="shared" si="3"/>
        <v>5.3665278928133553</v>
      </c>
      <c r="F24" s="12">
        <v>3333539.2880600002</v>
      </c>
      <c r="G24" s="12">
        <v>3641631.9703700002</v>
      </c>
      <c r="H24" s="13">
        <f t="shared" si="1"/>
        <v>9.2422094262851466</v>
      </c>
      <c r="I24" s="13">
        <f t="shared" si="4"/>
        <v>5.2788572482436296</v>
      </c>
      <c r="J24" s="12">
        <v>7910732.0592599995</v>
      </c>
      <c r="K24" s="12">
        <v>8406328.2777100001</v>
      </c>
      <c r="L24" s="13">
        <f t="shared" si="2"/>
        <v>6.264859114648873</v>
      </c>
      <c r="M24" s="13">
        <f t="shared" si="5"/>
        <v>5.1977507698048884</v>
      </c>
    </row>
    <row r="25" spans="1:13" ht="14.25" x14ac:dyDescent="0.2">
      <c r="A25" s="11" t="s">
        <v>13</v>
      </c>
      <c r="B25" s="12">
        <v>130178.74890999999</v>
      </c>
      <c r="C25" s="12">
        <v>142338.17515</v>
      </c>
      <c r="D25" s="13">
        <f t="shared" si="0"/>
        <v>9.3405616061086167</v>
      </c>
      <c r="E25" s="13">
        <f t="shared" si="3"/>
        <v>1.0199090397833595</v>
      </c>
      <c r="F25" s="12">
        <v>615529.49476000003</v>
      </c>
      <c r="G25" s="12">
        <v>734965.56510999997</v>
      </c>
      <c r="H25" s="13">
        <f t="shared" si="1"/>
        <v>19.403793216532868</v>
      </c>
      <c r="I25" s="13">
        <f t="shared" si="4"/>
        <v>1.0653954963483587</v>
      </c>
      <c r="J25" s="12">
        <v>1433032.29354</v>
      </c>
      <c r="K25" s="12">
        <v>1642620.9720900001</v>
      </c>
      <c r="L25" s="13">
        <f t="shared" si="2"/>
        <v>14.625537714314591</v>
      </c>
      <c r="M25" s="13">
        <f t="shared" si="5"/>
        <v>1.015655603745266</v>
      </c>
    </row>
    <row r="26" spans="1:13" ht="14.25" x14ac:dyDescent="0.2">
      <c r="A26" s="11" t="s">
        <v>14</v>
      </c>
      <c r="B26" s="12">
        <v>183408.10180999999</v>
      </c>
      <c r="C26" s="12">
        <v>200129.52423000001</v>
      </c>
      <c r="D26" s="13">
        <f t="shared" si="0"/>
        <v>9.1170576735603674</v>
      </c>
      <c r="E26" s="13">
        <f t="shared" si="3"/>
        <v>1.4340067987707363</v>
      </c>
      <c r="F26" s="12">
        <v>849109.00901000004</v>
      </c>
      <c r="G26" s="12">
        <v>944955.94039</v>
      </c>
      <c r="H26" s="13">
        <f t="shared" si="1"/>
        <v>11.287941873535248</v>
      </c>
      <c r="I26" s="13">
        <f t="shared" si="4"/>
        <v>1.3697945195411394</v>
      </c>
      <c r="J26" s="12">
        <v>1969043.30749</v>
      </c>
      <c r="K26" s="12">
        <v>2260532.2111599999</v>
      </c>
      <c r="L26" s="13">
        <f t="shared" si="2"/>
        <v>14.803580122448896</v>
      </c>
      <c r="M26" s="13">
        <f t="shared" si="5"/>
        <v>1.3977187961931949</v>
      </c>
    </row>
    <row r="27" spans="1:13" ht="15.75" x14ac:dyDescent="0.25">
      <c r="A27" s="9" t="s">
        <v>36</v>
      </c>
      <c r="B27" s="21">
        <f>B28</f>
        <v>1319393.3332799999</v>
      </c>
      <c r="C27" s="21">
        <f>C28</f>
        <v>1461777.6496600001</v>
      </c>
      <c r="D27" s="19">
        <f t="shared" si="0"/>
        <v>10.791650434221468</v>
      </c>
      <c r="E27" s="19">
        <f t="shared" si="3"/>
        <v>10.474212118220393</v>
      </c>
      <c r="F27" s="21">
        <f>F28</f>
        <v>6626698.7481500003</v>
      </c>
      <c r="G27" s="21">
        <f>G28</f>
        <v>6979733.1695499998</v>
      </c>
      <c r="H27" s="19">
        <f t="shared" si="1"/>
        <v>5.3274554165987604</v>
      </c>
      <c r="I27" s="19">
        <f t="shared" si="4"/>
        <v>10.11772066278898</v>
      </c>
      <c r="J27" s="21">
        <f>J28</f>
        <v>14880411.91539</v>
      </c>
      <c r="K27" s="21">
        <f>K28</f>
        <v>16388953.32425</v>
      </c>
      <c r="L27" s="19">
        <f t="shared" si="2"/>
        <v>10.137766463976696</v>
      </c>
      <c r="M27" s="19">
        <f t="shared" si="5"/>
        <v>10.133519884453355</v>
      </c>
    </row>
    <row r="28" spans="1:13" ht="14.25" x14ac:dyDescent="0.2">
      <c r="A28" s="11" t="s">
        <v>15</v>
      </c>
      <c r="B28" s="12">
        <v>1319393.3332799999</v>
      </c>
      <c r="C28" s="12">
        <v>1461777.6496600001</v>
      </c>
      <c r="D28" s="13">
        <f t="shared" si="0"/>
        <v>10.791650434221468</v>
      </c>
      <c r="E28" s="13">
        <f t="shared" si="3"/>
        <v>10.474212118220393</v>
      </c>
      <c r="F28" s="12">
        <v>6626698.7481500003</v>
      </c>
      <c r="G28" s="12">
        <v>6979733.1695499998</v>
      </c>
      <c r="H28" s="13">
        <f t="shared" si="1"/>
        <v>5.3274554165987604</v>
      </c>
      <c r="I28" s="13">
        <f t="shared" si="4"/>
        <v>10.11772066278898</v>
      </c>
      <c r="J28" s="12">
        <v>14880411.91539</v>
      </c>
      <c r="K28" s="12">
        <v>16388953.32425</v>
      </c>
      <c r="L28" s="13">
        <f t="shared" si="2"/>
        <v>10.137766463976696</v>
      </c>
      <c r="M28" s="13">
        <f t="shared" si="5"/>
        <v>10.133519884453355</v>
      </c>
    </row>
    <row r="29" spans="1:13" ht="15.75" x14ac:dyDescent="0.25">
      <c r="A29" s="9" t="s">
        <v>37</v>
      </c>
      <c r="B29" s="21">
        <f>B30+B31+B32+B33+B34+B35+B36+B37+B38+B39+B40+B41</f>
        <v>8013007.2180500003</v>
      </c>
      <c r="C29" s="21">
        <f>C30+C31+C32+C33+C34+C35+C36+C37+C38+C39+C40+C41</f>
        <v>9069096.6141499989</v>
      </c>
      <c r="D29" s="19">
        <f t="shared" si="0"/>
        <v>13.179688565874056</v>
      </c>
      <c r="E29" s="19">
        <f t="shared" si="3"/>
        <v>64.98364623329401</v>
      </c>
      <c r="F29" s="21">
        <f>F30+F31+F32+F33+F34+F35+F36+F37+F38+F39+F40+F41</f>
        <v>37676910.055400006</v>
      </c>
      <c r="G29" s="21">
        <f>G30+G31+G32+G33+G34+G35+G36+G37+G38+G39+G40+G41</f>
        <v>43995346.057569996</v>
      </c>
      <c r="H29" s="19">
        <f t="shared" si="1"/>
        <v>16.770048267969379</v>
      </c>
      <c r="I29" s="19">
        <f t="shared" si="4"/>
        <v>63.775019912677614</v>
      </c>
      <c r="J29" s="21">
        <f>J30+J31+J32+J33+J34+J35+J36+J37+J38+J39+J40+J41</f>
        <v>86535131.752590016</v>
      </c>
      <c r="K29" s="21">
        <f>K30+K31+K32+K33+K34+K35+K36+K37+K38+K39+K40+K41</f>
        <v>99793011.56175001</v>
      </c>
      <c r="L29" s="19">
        <f t="shared" si="2"/>
        <v>15.32080617507488</v>
      </c>
      <c r="M29" s="19">
        <f t="shared" si="5"/>
        <v>61.703419796441139</v>
      </c>
    </row>
    <row r="30" spans="1:13" ht="14.25" x14ac:dyDescent="0.2">
      <c r="A30" s="32" t="s">
        <v>16</v>
      </c>
      <c r="B30" s="12">
        <v>1399102.9195000001</v>
      </c>
      <c r="C30" s="12">
        <v>1486476.48881</v>
      </c>
      <c r="D30" s="13">
        <f t="shared" si="0"/>
        <v>6.2449708375438728</v>
      </c>
      <c r="E30" s="13">
        <f t="shared" si="3"/>
        <v>10.651189020549607</v>
      </c>
      <c r="F30" s="12">
        <v>6802770.1628799997</v>
      </c>
      <c r="G30" s="12">
        <v>7469165.2642799998</v>
      </c>
      <c r="H30" s="13">
        <f t="shared" si="1"/>
        <v>9.7959373232429918</v>
      </c>
      <c r="I30" s="13">
        <f t="shared" si="4"/>
        <v>10.827194377269254</v>
      </c>
      <c r="J30" s="12">
        <v>16573559.231450001</v>
      </c>
      <c r="K30" s="12">
        <v>17698476.663600001</v>
      </c>
      <c r="L30" s="13">
        <f t="shared" si="2"/>
        <v>6.7874221610488856</v>
      </c>
      <c r="M30" s="13">
        <f t="shared" si="5"/>
        <v>10.943216546339862</v>
      </c>
    </row>
    <row r="31" spans="1:13" ht="14.25" x14ac:dyDescent="0.2">
      <c r="A31" s="11" t="s">
        <v>17</v>
      </c>
      <c r="B31" s="12">
        <v>2563698.7144599999</v>
      </c>
      <c r="C31" s="12">
        <v>2765753.53633</v>
      </c>
      <c r="D31" s="13">
        <f t="shared" si="0"/>
        <v>7.8813793809059023</v>
      </c>
      <c r="E31" s="13">
        <f t="shared" si="3"/>
        <v>19.817712504344701</v>
      </c>
      <c r="F31" s="12">
        <v>11857293.97328</v>
      </c>
      <c r="G31" s="12">
        <v>13894364.51003</v>
      </c>
      <c r="H31" s="13">
        <f t="shared" si="1"/>
        <v>17.179894007355031</v>
      </c>
      <c r="I31" s="13">
        <f t="shared" si="4"/>
        <v>20.141070651919478</v>
      </c>
      <c r="J31" s="12">
        <v>26158322.154479999</v>
      </c>
      <c r="K31" s="12">
        <v>30565794.32167</v>
      </c>
      <c r="L31" s="13">
        <f t="shared" si="2"/>
        <v>16.849215867750736</v>
      </c>
      <c r="M31" s="13">
        <f t="shared" si="5"/>
        <v>18.899259666842017</v>
      </c>
    </row>
    <row r="32" spans="1:13" ht="14.25" x14ac:dyDescent="0.2">
      <c r="A32" s="11" t="s">
        <v>18</v>
      </c>
      <c r="B32" s="12">
        <v>114131.60739</v>
      </c>
      <c r="C32" s="12">
        <v>133558.53912</v>
      </c>
      <c r="D32" s="13">
        <f t="shared" si="0"/>
        <v>17.021517679687168</v>
      </c>
      <c r="E32" s="13">
        <f t="shared" si="3"/>
        <v>0.95699949254792349</v>
      </c>
      <c r="F32" s="12">
        <v>484923.81998999999</v>
      </c>
      <c r="G32" s="12">
        <v>354418.28603999998</v>
      </c>
      <c r="H32" s="13">
        <f t="shared" si="1"/>
        <v>-26.912584733967343</v>
      </c>
      <c r="I32" s="13">
        <f t="shared" si="4"/>
        <v>0.51375964221399528</v>
      </c>
      <c r="J32" s="12">
        <v>1149572.1848599999</v>
      </c>
      <c r="K32" s="12">
        <v>1207454.24021</v>
      </c>
      <c r="L32" s="13">
        <f t="shared" si="2"/>
        <v>5.0350953260972622</v>
      </c>
      <c r="M32" s="13">
        <f t="shared" si="5"/>
        <v>0.7465859051920567</v>
      </c>
    </row>
    <row r="33" spans="1:13" ht="14.25" x14ac:dyDescent="0.2">
      <c r="A33" s="11" t="s">
        <v>19</v>
      </c>
      <c r="B33" s="12">
        <v>878995.33582000004</v>
      </c>
      <c r="C33" s="12">
        <v>994157.29683000001</v>
      </c>
      <c r="D33" s="13">
        <f t="shared" si="0"/>
        <v>13.101544037496776</v>
      </c>
      <c r="E33" s="13">
        <f t="shared" si="3"/>
        <v>7.1235282659411387</v>
      </c>
      <c r="F33" s="12">
        <v>3872981.5534299999</v>
      </c>
      <c r="G33" s="12">
        <v>4623509.4100900004</v>
      </c>
      <c r="H33" s="13">
        <f t="shared" si="1"/>
        <v>19.378554901592963</v>
      </c>
      <c r="I33" s="13">
        <f t="shared" si="4"/>
        <v>6.7021726413766132</v>
      </c>
      <c r="J33" s="12">
        <v>9827502.23453</v>
      </c>
      <c r="K33" s="12">
        <v>11241659.6127</v>
      </c>
      <c r="L33" s="13">
        <f t="shared" si="2"/>
        <v>14.389794521757567</v>
      </c>
      <c r="M33" s="13">
        <f t="shared" si="5"/>
        <v>6.9508759324485307</v>
      </c>
    </row>
    <row r="34" spans="1:13" ht="14.25" x14ac:dyDescent="0.2">
      <c r="A34" s="11" t="s">
        <v>20</v>
      </c>
      <c r="B34" s="12">
        <v>508709.39766999998</v>
      </c>
      <c r="C34" s="12">
        <v>625713.53170000005</v>
      </c>
      <c r="D34" s="13">
        <f t="shared" si="0"/>
        <v>23.000191183002425</v>
      </c>
      <c r="E34" s="13">
        <f t="shared" si="3"/>
        <v>4.4834836938374343</v>
      </c>
      <c r="F34" s="12">
        <v>2331499.8890999998</v>
      </c>
      <c r="G34" s="12">
        <v>2924703.8565799999</v>
      </c>
      <c r="H34" s="13">
        <f t="shared" si="1"/>
        <v>25.443019330744526</v>
      </c>
      <c r="I34" s="13">
        <f t="shared" si="4"/>
        <v>4.2396085815076949</v>
      </c>
      <c r="J34" s="12">
        <v>5397489.4346000003</v>
      </c>
      <c r="K34" s="12">
        <v>6675101.1183900004</v>
      </c>
      <c r="L34" s="13">
        <f t="shared" si="2"/>
        <v>23.670480494135177</v>
      </c>
      <c r="M34" s="13">
        <f t="shared" si="5"/>
        <v>4.1273087167717213</v>
      </c>
    </row>
    <row r="35" spans="1:13" ht="14.25" x14ac:dyDescent="0.2">
      <c r="A35" s="11" t="s">
        <v>21</v>
      </c>
      <c r="B35" s="12">
        <v>570061.27294000005</v>
      </c>
      <c r="C35" s="12">
        <v>717238.57166999998</v>
      </c>
      <c r="D35" s="13">
        <f t="shared" si="0"/>
        <v>25.817803404001904</v>
      </c>
      <c r="E35" s="13">
        <f t="shared" si="3"/>
        <v>5.1392966233875308</v>
      </c>
      <c r="F35" s="12">
        <v>2693935.66982</v>
      </c>
      <c r="G35" s="12">
        <v>3401348.93138</v>
      </c>
      <c r="H35" s="13">
        <f t="shared" si="1"/>
        <v>26.259471207316064</v>
      </c>
      <c r="I35" s="13">
        <f t="shared" si="4"/>
        <v>4.9305464160884807</v>
      </c>
      <c r="J35" s="12">
        <v>6158131.1726299999</v>
      </c>
      <c r="K35" s="12">
        <v>7517450.5073600002</v>
      </c>
      <c r="L35" s="13">
        <f t="shared" si="2"/>
        <v>22.073569019957485</v>
      </c>
      <c r="M35" s="13">
        <f t="shared" si="5"/>
        <v>4.6481451676361178</v>
      </c>
    </row>
    <row r="36" spans="1:13" ht="14.25" x14ac:dyDescent="0.2">
      <c r="A36" s="11" t="s">
        <v>22</v>
      </c>
      <c r="B36" s="12">
        <v>965130.43683999998</v>
      </c>
      <c r="C36" s="12">
        <v>1209430.3351700001</v>
      </c>
      <c r="D36" s="13">
        <f t="shared" si="0"/>
        <v>25.312630190161574</v>
      </c>
      <c r="E36" s="13">
        <f t="shared" si="3"/>
        <v>8.6660443027894285</v>
      </c>
      <c r="F36" s="12">
        <v>4909447.6054999996</v>
      </c>
      <c r="G36" s="12">
        <v>5901557.2767899996</v>
      </c>
      <c r="H36" s="13">
        <f t="shared" si="1"/>
        <v>20.20817311867328</v>
      </c>
      <c r="I36" s="13">
        <f t="shared" si="4"/>
        <v>8.5548124192633725</v>
      </c>
      <c r="J36" s="12">
        <v>10434980.7706</v>
      </c>
      <c r="K36" s="12">
        <v>12423573.96116</v>
      </c>
      <c r="L36" s="13">
        <f t="shared" si="2"/>
        <v>19.056989507472355</v>
      </c>
      <c r="M36" s="13">
        <f t="shared" si="5"/>
        <v>7.6816701640800513</v>
      </c>
    </row>
    <row r="37" spans="1:13" ht="14.25" x14ac:dyDescent="0.2">
      <c r="A37" s="14" t="s">
        <v>23</v>
      </c>
      <c r="B37" s="12">
        <v>239963.52903000001</v>
      </c>
      <c r="C37" s="12">
        <v>274045.75504000002</v>
      </c>
      <c r="D37" s="13">
        <f t="shared" si="0"/>
        <v>14.203085838823068</v>
      </c>
      <c r="E37" s="13">
        <f t="shared" si="3"/>
        <v>1.9636456810339553</v>
      </c>
      <c r="F37" s="12">
        <v>1102379.3989299999</v>
      </c>
      <c r="G37" s="12">
        <v>1248026.2437400001</v>
      </c>
      <c r="H37" s="13">
        <f t="shared" si="1"/>
        <v>13.212043417299801</v>
      </c>
      <c r="I37" s="13">
        <f t="shared" si="4"/>
        <v>1.8091208656913771</v>
      </c>
      <c r="J37" s="12">
        <v>2585296.2171</v>
      </c>
      <c r="K37" s="12">
        <v>2851311.4613899998</v>
      </c>
      <c r="L37" s="13">
        <f t="shared" si="2"/>
        <v>10.289546030759936</v>
      </c>
      <c r="M37" s="13">
        <f t="shared" si="5"/>
        <v>1.7630058991023194</v>
      </c>
    </row>
    <row r="38" spans="1:13" ht="14.25" x14ac:dyDescent="0.2">
      <c r="A38" s="11" t="s">
        <v>24</v>
      </c>
      <c r="B38" s="12">
        <v>302713.72174000001</v>
      </c>
      <c r="C38" s="12">
        <v>251973.19743</v>
      </c>
      <c r="D38" s="13">
        <f t="shared" si="0"/>
        <v>-16.761884469043299</v>
      </c>
      <c r="E38" s="13">
        <f t="shared" si="3"/>
        <v>1.8054871194684847</v>
      </c>
      <c r="F38" s="12">
        <v>1440206.09864</v>
      </c>
      <c r="G38" s="12">
        <v>1466797.9009</v>
      </c>
      <c r="H38" s="13">
        <f t="shared" si="1"/>
        <v>1.8463886720873428</v>
      </c>
      <c r="I38" s="13">
        <f t="shared" si="4"/>
        <v>2.1262491086071487</v>
      </c>
      <c r="J38" s="12">
        <v>2940107.5657799998</v>
      </c>
      <c r="K38" s="12">
        <v>3314301.1341800001</v>
      </c>
      <c r="L38" s="13">
        <f t="shared" si="2"/>
        <v>12.727206744244679</v>
      </c>
      <c r="M38" s="13">
        <f t="shared" si="5"/>
        <v>2.049278912557785</v>
      </c>
    </row>
    <row r="39" spans="1:13" ht="14.25" x14ac:dyDescent="0.2">
      <c r="A39" s="11" t="s">
        <v>25</v>
      </c>
      <c r="B39" s="12">
        <v>131955.44761999999</v>
      </c>
      <c r="C39" s="12">
        <v>190376.04285999999</v>
      </c>
      <c r="D39" s="13">
        <f>(C39-B39)/B39*100</f>
        <v>44.272969622472338</v>
      </c>
      <c r="E39" s="13">
        <f t="shared" si="3"/>
        <v>1.3641192664334807</v>
      </c>
      <c r="F39" s="12">
        <v>639158.15521</v>
      </c>
      <c r="G39" s="12">
        <v>784527.76101999998</v>
      </c>
      <c r="H39" s="13">
        <f t="shared" si="1"/>
        <v>22.743917858990276</v>
      </c>
      <c r="I39" s="13">
        <f t="shared" si="4"/>
        <v>1.1372401416192515</v>
      </c>
      <c r="J39" s="12">
        <v>1643737.0334699999</v>
      </c>
      <c r="K39" s="12">
        <v>1883891.0602500001</v>
      </c>
      <c r="L39" s="13">
        <f t="shared" si="2"/>
        <v>14.610246157989437</v>
      </c>
      <c r="M39" s="13">
        <f t="shared" si="5"/>
        <v>1.1648362858499335</v>
      </c>
    </row>
    <row r="40" spans="1:13" ht="14.25" x14ac:dyDescent="0.2">
      <c r="A40" s="11" t="s">
        <v>26</v>
      </c>
      <c r="B40" s="12">
        <v>327785.27223</v>
      </c>
      <c r="C40" s="12">
        <v>408818.08504999999</v>
      </c>
      <c r="D40" s="13">
        <f>(C40-B40)/B40*100</f>
        <v>24.721309858955767</v>
      </c>
      <c r="E40" s="13">
        <f t="shared" si="3"/>
        <v>2.9293424629760492</v>
      </c>
      <c r="F40" s="12">
        <v>1494122.4015500001</v>
      </c>
      <c r="G40" s="12">
        <v>1875260.1435499999</v>
      </c>
      <c r="H40" s="13">
        <f t="shared" si="1"/>
        <v>25.509137779114226</v>
      </c>
      <c r="I40" s="13">
        <f t="shared" si="4"/>
        <v>2.7183500918450902</v>
      </c>
      <c r="J40" s="12">
        <v>3562698.55265</v>
      </c>
      <c r="K40" s="12">
        <v>4298336.7633800004</v>
      </c>
      <c r="L40" s="13">
        <f t="shared" si="2"/>
        <v>20.64834281819379</v>
      </c>
      <c r="M40" s="13">
        <f t="shared" si="5"/>
        <v>2.6577219545398516</v>
      </c>
    </row>
    <row r="41" spans="1:13" ht="14.25" x14ac:dyDescent="0.2">
      <c r="A41" s="11" t="s">
        <v>27</v>
      </c>
      <c r="B41" s="12">
        <v>10759.562809999999</v>
      </c>
      <c r="C41" s="12">
        <v>11555.23414</v>
      </c>
      <c r="D41" s="13">
        <f t="shared" si="0"/>
        <v>7.3950154299996242</v>
      </c>
      <c r="E41" s="13">
        <f t="shared" si="3"/>
        <v>8.2797799984295317E-2</v>
      </c>
      <c r="F41" s="12">
        <v>48191.327069999999</v>
      </c>
      <c r="G41" s="12">
        <v>51666.473169999997</v>
      </c>
      <c r="H41" s="13">
        <f t="shared" si="1"/>
        <v>7.2111442271597896</v>
      </c>
      <c r="I41" s="13">
        <f t="shared" si="4"/>
        <v>7.4894975275859171E-2</v>
      </c>
      <c r="J41" s="12">
        <v>103735.20044</v>
      </c>
      <c r="K41" s="12">
        <v>115660.71746</v>
      </c>
      <c r="L41" s="13">
        <f t="shared" si="2"/>
        <v>11.496114114993846</v>
      </c>
      <c r="M41" s="13">
        <f t="shared" si="5"/>
        <v>7.1514645080892461E-2</v>
      </c>
    </row>
    <row r="42" spans="1:13" ht="15.75" x14ac:dyDescent="0.25">
      <c r="A42" s="22" t="s">
        <v>38</v>
      </c>
      <c r="B42" s="21">
        <f>B43</f>
        <v>445720.09135</v>
      </c>
      <c r="C42" s="21">
        <f>C43</f>
        <v>430960.70951000002</v>
      </c>
      <c r="D42" s="19">
        <f t="shared" si="0"/>
        <v>-3.3113566398357031</v>
      </c>
      <c r="E42" s="19">
        <f t="shared" si="3"/>
        <v>3.0880030810954193</v>
      </c>
      <c r="F42" s="21">
        <f>F43</f>
        <v>1913264.05104</v>
      </c>
      <c r="G42" s="21">
        <f>G43</f>
        <v>1903019.6098799999</v>
      </c>
      <c r="H42" s="19">
        <f t="shared" si="1"/>
        <v>-0.53544314254122705</v>
      </c>
      <c r="I42" s="19">
        <f t="shared" si="4"/>
        <v>2.7585898143749334</v>
      </c>
      <c r="J42" s="21">
        <f>J43</f>
        <v>4302241.7162600001</v>
      </c>
      <c r="K42" s="21">
        <f>K43</f>
        <v>4678883.3019599998</v>
      </c>
      <c r="L42" s="19">
        <f t="shared" si="2"/>
        <v>8.7545426440478948</v>
      </c>
      <c r="M42" s="19">
        <f t="shared" si="5"/>
        <v>2.8930192208975738</v>
      </c>
    </row>
    <row r="43" spans="1:13" ht="14.25" x14ac:dyDescent="0.2">
      <c r="A43" s="11" t="s">
        <v>28</v>
      </c>
      <c r="B43" s="12">
        <v>445720.09135</v>
      </c>
      <c r="C43" s="12">
        <v>430960.70951000002</v>
      </c>
      <c r="D43" s="13">
        <f t="shared" si="0"/>
        <v>-3.3113566398357031</v>
      </c>
      <c r="E43" s="13">
        <f t="shared" si="3"/>
        <v>3.0880030810954193</v>
      </c>
      <c r="F43" s="12">
        <v>1913264.05104</v>
      </c>
      <c r="G43" s="12">
        <v>1903019.6098799999</v>
      </c>
      <c r="H43" s="13">
        <f t="shared" si="1"/>
        <v>-0.53544314254122705</v>
      </c>
      <c r="I43" s="13">
        <f t="shared" si="4"/>
        <v>2.7585898143749334</v>
      </c>
      <c r="J43" s="12">
        <v>4302241.7162600001</v>
      </c>
      <c r="K43" s="12">
        <v>4678883.3019599998</v>
      </c>
      <c r="L43" s="13">
        <f t="shared" si="2"/>
        <v>8.7545426440478948</v>
      </c>
      <c r="M43" s="13">
        <f t="shared" si="5"/>
        <v>2.8930192208975738</v>
      </c>
    </row>
    <row r="44" spans="1:13" ht="15.75" x14ac:dyDescent="0.25">
      <c r="A44" s="9" t="s">
        <v>39</v>
      </c>
      <c r="B44" s="8">
        <f>B8+B22+B42</f>
        <v>12438582.355009999</v>
      </c>
      <c r="C44" s="8">
        <f>C8+C22+C42</f>
        <v>13955967.600819999</v>
      </c>
      <c r="D44" s="31">
        <f t="shared" si="0"/>
        <v>12.199020776662941</v>
      </c>
      <c r="E44" s="10">
        <f t="shared" si="3"/>
        <v>100</v>
      </c>
      <c r="F44" s="15">
        <f>F8+F22+F42</f>
        <v>59480360.424970008</v>
      </c>
      <c r="G44" s="15">
        <f>G8+G22+G42</f>
        <v>67615041.622669995</v>
      </c>
      <c r="H44" s="16">
        <f t="shared" si="1"/>
        <v>13.676247318577154</v>
      </c>
      <c r="I44" s="16">
        <f t="shared" si="4"/>
        <v>98.0137903731829</v>
      </c>
      <c r="J44" s="15">
        <f>J8+J22+J42</f>
        <v>137555678.21891999</v>
      </c>
      <c r="K44" s="15">
        <f>K8+K22+K42</f>
        <v>155341121.34942999</v>
      </c>
      <c r="L44" s="16">
        <f t="shared" si="2"/>
        <v>12.929632103012464</v>
      </c>
      <c r="M44" s="16">
        <f t="shared" si="5"/>
        <v>96.049595780990344</v>
      </c>
    </row>
    <row r="45" spans="1:13" ht="15.75" x14ac:dyDescent="0.25">
      <c r="A45" s="23" t="s">
        <v>40</v>
      </c>
      <c r="B45" s="24"/>
      <c r="C45" s="24"/>
      <c r="D45" s="25"/>
      <c r="E45" s="25"/>
      <c r="F45" s="26">
        <f>F46-F44</f>
        <v>3627248.3070399985</v>
      </c>
      <c r="G45" s="26">
        <f>G46-G44</f>
        <v>1370191.3381500095</v>
      </c>
      <c r="H45" s="27">
        <f t="shared" si="1"/>
        <v>-62.225047138607707</v>
      </c>
      <c r="I45" s="27">
        <f t="shared" si="4"/>
        <v>1.9862096268170992</v>
      </c>
      <c r="J45" s="26">
        <f>J46-J44</f>
        <v>9362230.0190899968</v>
      </c>
      <c r="K45" s="26">
        <f>K46-K44</f>
        <v>6388993.2713900208</v>
      </c>
      <c r="L45" s="27">
        <f t="shared" si="2"/>
        <v>-31.757783579739186</v>
      </c>
      <c r="M45" s="27">
        <f t="shared" si="5"/>
        <v>3.9504042190096524</v>
      </c>
    </row>
    <row r="46" spans="1:13" s="18" customFormat="1" ht="22.5" customHeight="1" x14ac:dyDescent="0.3">
      <c r="A46" s="17" t="s">
        <v>46</v>
      </c>
      <c r="B46" s="34"/>
      <c r="C46" s="34"/>
      <c r="D46" s="35"/>
      <c r="E46" s="35"/>
      <c r="F46" s="36">
        <v>63107608.732010007</v>
      </c>
      <c r="G46" s="36">
        <v>68985232.960820004</v>
      </c>
      <c r="H46" s="37">
        <f t="shared" si="1"/>
        <v>9.313653847620273</v>
      </c>
      <c r="I46" s="38">
        <f t="shared" si="4"/>
        <v>100</v>
      </c>
      <c r="J46" s="36">
        <v>146917908.23800999</v>
      </c>
      <c r="K46" s="36">
        <v>161730114.62082002</v>
      </c>
      <c r="L46" s="37">
        <f t="shared" si="2"/>
        <v>10.081961117234226</v>
      </c>
      <c r="M46" s="38">
        <f t="shared" si="5"/>
        <v>100</v>
      </c>
    </row>
    <row r="47" spans="1:13" ht="20.25" customHeight="1" x14ac:dyDescent="0.2"/>
    <row r="48" spans="1:13" ht="15" x14ac:dyDescent="0.2">
      <c r="C48" s="29"/>
    </row>
    <row r="49" spans="1:3" ht="15" x14ac:dyDescent="0.2">
      <c r="A49" s="1" t="s">
        <v>50</v>
      </c>
      <c r="C49" s="30"/>
    </row>
    <row r="50" spans="1:3" ht="25.5" x14ac:dyDescent="0.2">
      <c r="A50" s="33" t="s">
        <v>45</v>
      </c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2018-06-01T08:04:50Z</dcterms:modified>
</cp:coreProperties>
</file>